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W\Documents\"/>
    </mc:Choice>
  </mc:AlternateContent>
  <bookViews>
    <workbookView xWindow="0" yWindow="0" windowWidth="20490" windowHeight="71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18" i="1" l="1"/>
  <c r="D18" i="1"/>
  <c r="I53" i="1"/>
  <c r="H52" i="1"/>
  <c r="G30" i="1"/>
  <c r="C19" i="1"/>
  <c r="C20" i="1" s="1"/>
  <c r="C13" i="1"/>
  <c r="C18" i="1" s="1"/>
  <c r="M19" i="1"/>
  <c r="J18" i="1"/>
  <c r="J20" i="1" s="1"/>
  <c r="J21" i="1" s="1"/>
  <c r="B18" i="1"/>
  <c r="M16" i="1"/>
  <c r="L16" i="1"/>
  <c r="K16" i="1"/>
  <c r="M15" i="1"/>
  <c r="L15" i="1"/>
  <c r="K15" i="1"/>
  <c r="M14" i="1"/>
  <c r="L14" i="1"/>
  <c r="K14" i="1"/>
  <c r="M13" i="1"/>
  <c r="L13" i="1"/>
  <c r="K13" i="1"/>
  <c r="M12" i="1"/>
  <c r="L12" i="1"/>
  <c r="K12" i="1"/>
  <c r="M11" i="1"/>
  <c r="L11" i="1"/>
  <c r="K11" i="1"/>
  <c r="M10" i="1"/>
  <c r="L10" i="1"/>
  <c r="K10" i="1"/>
  <c r="M9" i="1"/>
  <c r="L9" i="1"/>
  <c r="K9" i="1"/>
  <c r="M8" i="1"/>
  <c r="L8" i="1"/>
  <c r="K8" i="1"/>
  <c r="L18" i="1" l="1"/>
  <c r="M18" i="1"/>
  <c r="M20" i="1" s="1"/>
</calcChain>
</file>

<file path=xl/sharedStrings.xml><?xml version="1.0" encoding="utf-8"?>
<sst xmlns="http://schemas.openxmlformats.org/spreadsheetml/2006/main" count="63" uniqueCount="59">
  <si>
    <t>Church</t>
  </si>
  <si>
    <t>members</t>
  </si>
  <si>
    <t>% increase/</t>
  </si>
  <si>
    <t>Monthly</t>
  </si>
  <si>
    <t>Offers</t>
  </si>
  <si>
    <t>2013/14</t>
  </si>
  <si>
    <t>2014/15</t>
  </si>
  <si>
    <t>(decrease)</t>
  </si>
  <si>
    <t>Figures</t>
  </si>
  <si>
    <t>2015/16</t>
  </si>
  <si>
    <t>Birchwood</t>
  </si>
  <si>
    <t xml:space="preserve">Hatfield Road </t>
  </si>
  <si>
    <t>Marlboro Road</t>
  </si>
  <si>
    <t>Oxlease</t>
  </si>
  <si>
    <t>Potters Bar</t>
  </si>
  <si>
    <t>Radlett</t>
  </si>
  <si>
    <t>Shenley</t>
  </si>
  <si>
    <t>Ludwick Way</t>
  </si>
  <si>
    <t>Digswell</t>
  </si>
  <si>
    <t>Vineyard</t>
  </si>
  <si>
    <t>sub total</t>
  </si>
  <si>
    <t>Panshanger</t>
  </si>
  <si>
    <t>TOTAL</t>
  </si>
  <si>
    <t xml:space="preserve">Difference </t>
  </si>
  <si>
    <t>Required income</t>
  </si>
  <si>
    <t xml:space="preserve">Contributions </t>
  </si>
  <si>
    <t>2016/17</t>
  </si>
  <si>
    <t xml:space="preserve">2) </t>
  </si>
  <si>
    <t>End of year Balances</t>
  </si>
  <si>
    <t>TMCP</t>
  </si>
  <si>
    <t>£</t>
  </si>
  <si>
    <t>position as at 31/07/16</t>
  </si>
  <si>
    <t>CFB</t>
  </si>
  <si>
    <t xml:space="preserve">draw down </t>
  </si>
  <si>
    <t xml:space="preserve">to finance  grants </t>
  </si>
  <si>
    <t>CAF</t>
  </si>
  <si>
    <t>Total</t>
  </si>
  <si>
    <t>3)</t>
  </si>
  <si>
    <t>4)</t>
  </si>
  <si>
    <t>Guard against expense creeps</t>
  </si>
  <si>
    <t>5)</t>
  </si>
  <si>
    <t>Adopting a new payment system this connextion year</t>
  </si>
  <si>
    <t xml:space="preserve">6) </t>
  </si>
  <si>
    <t>7)</t>
  </si>
  <si>
    <t>Still waiting to receive the Finance computer</t>
  </si>
  <si>
    <t>8)</t>
  </si>
  <si>
    <t>Still have issues with the signing authority for CAF Bank</t>
  </si>
  <si>
    <t>9)</t>
  </si>
  <si>
    <t>to be refunded</t>
  </si>
  <si>
    <t xml:space="preserve">Catering </t>
  </si>
  <si>
    <t>St Paul's</t>
  </si>
  <si>
    <t>Agreement</t>
  </si>
  <si>
    <t xml:space="preserve">One  sound </t>
  </si>
  <si>
    <t>Income</t>
  </si>
  <si>
    <t>Expenses</t>
  </si>
  <si>
    <t>Thanks for the receipt of all  expense claims that have now been processed</t>
  </si>
  <si>
    <t>Issues with Alto digital - Copier Contractor</t>
  </si>
  <si>
    <t>Acknowledge receipt of £2,000 from Shenley towards their loan repayment</t>
  </si>
  <si>
    <t xml:space="preserve">In addition we continue to receive  a sum of £333 per month from Panhanger since March 2016 for the additonal work Nick is doing there.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</si>
</sst>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rgb="FF0070C0"/>
      </right>
      <top style="medium">
        <color auto="1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auto="1"/>
      </top>
      <bottom style="thin">
        <color rgb="FF0070C0"/>
      </bottom>
      <diagonal/>
    </border>
    <border>
      <left style="thin">
        <color rgb="FF0070C0"/>
      </left>
      <right style="medium">
        <color auto="1"/>
      </right>
      <top style="medium">
        <color auto="1"/>
      </top>
      <bottom style="thin">
        <color rgb="FF0070C0"/>
      </bottom>
      <diagonal/>
    </border>
    <border>
      <left style="medium">
        <color auto="1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auto="1"/>
      </right>
      <top style="thin">
        <color rgb="FF0070C0"/>
      </top>
      <bottom style="thin">
        <color rgb="FF0070C0"/>
      </bottom>
      <diagonal/>
    </border>
    <border>
      <left style="medium">
        <color auto="1"/>
      </left>
      <right style="thin">
        <color rgb="FF0070C0"/>
      </right>
      <top style="thin">
        <color rgb="FF0070C0"/>
      </top>
      <bottom style="medium">
        <color auto="1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medium">
        <color auto="1"/>
      </bottom>
      <diagonal/>
    </border>
    <border>
      <left style="thin">
        <color rgb="FF0070C0"/>
      </left>
      <right style="medium">
        <color auto="1"/>
      </right>
      <top style="thin">
        <color rgb="FF0070C0"/>
      </top>
      <bottom style="medium">
        <color auto="1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Border="1"/>
    <xf numFmtId="0" fontId="5" fillId="0" borderId="0" xfId="0" applyFont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Border="1"/>
    <xf numFmtId="2" fontId="0" fillId="0" borderId="0" xfId="0" applyNumberFormat="1" applyBorder="1"/>
    <xf numFmtId="1" fontId="2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0" fontId="0" fillId="0" borderId="3" xfId="0" applyBorder="1"/>
    <xf numFmtId="0" fontId="2" fillId="0" borderId="4" xfId="0" applyNumberFormat="1" applyFont="1" applyBorder="1" applyAlignment="1"/>
    <xf numFmtId="1" fontId="2" fillId="0" borderId="5" xfId="0" applyNumberFormat="1" applyFont="1" applyBorder="1" applyAlignment="1"/>
    <xf numFmtId="1" fontId="4" fillId="0" borderId="5" xfId="0" applyNumberFormat="1" applyFont="1" applyBorder="1" applyAlignment="1"/>
    <xf numFmtId="1" fontId="4" fillId="0" borderId="4" xfId="0" applyNumberFormat="1" applyFont="1" applyBorder="1" applyAlignment="1"/>
    <xf numFmtId="0" fontId="2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" fontId="2" fillId="0" borderId="4" xfId="0" applyNumberFormat="1" applyFont="1" applyBorder="1" applyAlignment="1"/>
    <xf numFmtId="1" fontId="2" fillId="0" borderId="5" xfId="0" applyNumberFormat="1" applyFont="1" applyBorder="1" applyAlignment="1">
      <alignment horizontal="center"/>
    </xf>
    <xf numFmtId="1" fontId="3" fillId="0" borderId="5" xfId="0" applyNumberFormat="1" applyFont="1" applyBorder="1" applyAlignment="1"/>
    <xf numFmtId="0" fontId="5" fillId="0" borderId="6" xfId="0" applyFont="1" applyFill="1" applyBorder="1"/>
    <xf numFmtId="1" fontId="4" fillId="0" borderId="5" xfId="0" applyNumberFormat="1" applyFont="1" applyBorder="1" applyAlignment="1">
      <alignment horizontal="center"/>
    </xf>
    <xf numFmtId="0" fontId="4" fillId="2" borderId="4" xfId="0" applyNumberFormat="1" applyFont="1" applyFill="1" applyBorder="1" applyAlignment="1"/>
    <xf numFmtId="0" fontId="4" fillId="0" borderId="4" xfId="0" applyNumberFormat="1" applyFont="1" applyBorder="1" applyAlignment="1"/>
    <xf numFmtId="1" fontId="4" fillId="0" borderId="7" xfId="0" applyNumberFormat="1" applyFont="1" applyBorder="1" applyAlignment="1"/>
    <xf numFmtId="0" fontId="7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4" fontId="4" fillId="0" borderId="5" xfId="0" applyNumberFormat="1" applyFont="1" applyBorder="1" applyAlignment="1"/>
    <xf numFmtId="4" fontId="0" fillId="0" borderId="6" xfId="0" applyNumberFormat="1" applyBorder="1"/>
    <xf numFmtId="4" fontId="1" fillId="0" borderId="6" xfId="1" applyNumberFormat="1" applyFont="1" applyBorder="1"/>
    <xf numFmtId="4" fontId="2" fillId="0" borderId="5" xfId="0" applyNumberFormat="1" applyFont="1" applyBorder="1" applyAlignment="1"/>
    <xf numFmtId="4" fontId="2" fillId="0" borderId="6" xfId="0" applyNumberFormat="1" applyFont="1" applyBorder="1" applyAlignment="1"/>
    <xf numFmtId="4" fontId="4" fillId="0" borderId="5" xfId="0" applyNumberFormat="1" applyFont="1" applyBorder="1" applyAlignment="1">
      <alignment horizontal="right"/>
    </xf>
    <xf numFmtId="4" fontId="6" fillId="0" borderId="5" xfId="0" applyNumberFormat="1" applyFont="1" applyBorder="1" applyAlignment="1"/>
    <xf numFmtId="4" fontId="4" fillId="0" borderId="8" xfId="0" applyNumberFormat="1" applyFont="1" applyBorder="1" applyAlignment="1"/>
    <xf numFmtId="4" fontId="1" fillId="0" borderId="9" xfId="1" applyNumberFormat="1" applyFont="1" applyBorder="1"/>
    <xf numFmtId="4" fontId="0" fillId="0" borderId="0" xfId="0" applyNumberFormat="1"/>
    <xf numFmtId="4" fontId="7" fillId="0" borderId="0" xfId="0" applyNumberFormat="1" applyFont="1"/>
    <xf numFmtId="0" fontId="0" fillId="0" borderId="12" xfId="0" applyBorder="1"/>
    <xf numFmtId="4" fontId="0" fillId="0" borderId="12" xfId="0" applyNumberFormat="1" applyBorder="1"/>
    <xf numFmtId="0" fontId="2" fillId="0" borderId="10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1" fontId="6" fillId="0" borderId="10" xfId="0" applyNumberFormat="1" applyFont="1" applyBorder="1" applyAlignment="1">
      <alignment horizontal="center"/>
    </xf>
    <xf numFmtId="1" fontId="6" fillId="0" borderId="11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abSelected="1" topLeftCell="A22" workbookViewId="0">
      <selection activeCell="K4" sqref="K4"/>
    </sheetView>
  </sheetViews>
  <sheetFormatPr defaultRowHeight="15" x14ac:dyDescent="0.25"/>
  <cols>
    <col min="1" max="1" width="14.125" customWidth="1"/>
    <col min="2" max="2" width="6.875" customWidth="1"/>
    <col min="3" max="3" width="7" customWidth="1"/>
    <col min="4" max="4" width="10.125" customWidth="1"/>
    <col min="5" max="5" width="12.125" customWidth="1"/>
    <col min="6" max="7" width="13.125" customWidth="1"/>
    <col min="8" max="8" width="13.25" customWidth="1"/>
    <col min="9" max="9" width="15.125" customWidth="1"/>
    <col min="10" max="10" width="14.25" customWidth="1"/>
    <col min="13" max="13" width="13.875" customWidth="1"/>
  </cols>
  <sheetData>
    <row r="1" spans="1:14" ht="15.75" thickBot="1" x14ac:dyDescent="0.3">
      <c r="M1" s="35">
        <v>280000</v>
      </c>
      <c r="N1" t="s">
        <v>24</v>
      </c>
    </row>
    <row r="2" spans="1:14" x14ac:dyDescent="0.2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8"/>
      <c r="M2" s="9"/>
      <c r="N2" s="1"/>
    </row>
    <row r="3" spans="1:14" x14ac:dyDescent="0.25">
      <c r="A3" s="10" t="s">
        <v>0</v>
      </c>
      <c r="B3" s="11"/>
      <c r="C3" s="11"/>
      <c r="D3" s="17"/>
      <c r="E3" s="17"/>
      <c r="F3" s="17"/>
      <c r="G3" s="17"/>
      <c r="H3" s="17"/>
      <c r="I3" s="20"/>
      <c r="J3" s="20"/>
      <c r="K3" s="20"/>
      <c r="L3" s="17"/>
      <c r="M3" s="24" t="s">
        <v>23</v>
      </c>
      <c r="N3" s="1"/>
    </row>
    <row r="4" spans="1:14" x14ac:dyDescent="0.25">
      <c r="A4" s="13"/>
      <c r="B4" s="41" t="s">
        <v>1</v>
      </c>
      <c r="C4" s="42"/>
      <c r="D4" s="39" t="s">
        <v>25</v>
      </c>
      <c r="E4" s="40"/>
      <c r="F4" s="14" t="s">
        <v>2</v>
      </c>
      <c r="G4" s="14" t="s">
        <v>3</v>
      </c>
      <c r="H4" s="14" t="s">
        <v>4</v>
      </c>
      <c r="I4" s="14" t="s">
        <v>2</v>
      </c>
      <c r="J4" s="14" t="s">
        <v>4</v>
      </c>
      <c r="K4" s="14"/>
      <c r="L4" s="17"/>
      <c r="M4" s="25"/>
      <c r="N4" s="1"/>
    </row>
    <row r="5" spans="1:14" x14ac:dyDescent="0.25">
      <c r="A5" s="13"/>
      <c r="B5" s="12"/>
      <c r="C5" s="12"/>
      <c r="D5" s="14" t="s">
        <v>5</v>
      </c>
      <c r="E5" s="14" t="s">
        <v>6</v>
      </c>
      <c r="F5" s="14" t="s">
        <v>7</v>
      </c>
      <c r="G5" s="14" t="s">
        <v>8</v>
      </c>
      <c r="H5" s="14" t="s">
        <v>9</v>
      </c>
      <c r="I5" s="14" t="s">
        <v>7</v>
      </c>
      <c r="J5" s="14" t="s">
        <v>26</v>
      </c>
      <c r="K5" s="14"/>
      <c r="L5" s="17"/>
      <c r="M5" s="15"/>
      <c r="N5" s="2"/>
    </row>
    <row r="6" spans="1:14" x14ac:dyDescent="0.25">
      <c r="A6" s="16"/>
      <c r="B6" s="11"/>
      <c r="C6" s="11"/>
      <c r="D6" s="17"/>
      <c r="E6" s="17"/>
      <c r="F6" s="17"/>
      <c r="G6" s="17"/>
      <c r="H6" s="17"/>
      <c r="I6" s="17"/>
      <c r="J6" s="17"/>
      <c r="K6" s="17"/>
      <c r="L6" s="18"/>
      <c r="M6" s="19"/>
      <c r="N6" s="3"/>
    </row>
    <row r="7" spans="1:14" x14ac:dyDescent="0.25">
      <c r="A7" s="13"/>
      <c r="B7" s="12"/>
      <c r="C7" s="12"/>
      <c r="D7" s="20"/>
      <c r="E7" s="12"/>
      <c r="F7" s="12"/>
      <c r="G7" s="12"/>
      <c r="H7" s="12"/>
      <c r="I7" s="11"/>
      <c r="J7" s="11"/>
      <c r="K7" s="11"/>
      <c r="L7" s="12"/>
      <c r="M7" s="19"/>
      <c r="N7" s="4"/>
    </row>
    <row r="8" spans="1:14" x14ac:dyDescent="0.25">
      <c r="A8" s="21" t="s">
        <v>10</v>
      </c>
      <c r="B8" s="26">
        <v>8</v>
      </c>
      <c r="C8" s="26">
        <v>8</v>
      </c>
      <c r="D8" s="26">
        <v>2484</v>
      </c>
      <c r="E8" s="26">
        <v>2608</v>
      </c>
      <c r="F8" s="26">
        <v>4.7546012269938656</v>
      </c>
      <c r="G8" s="26">
        <v>217.33333333333329</v>
      </c>
      <c r="H8" s="26">
        <v>2745</v>
      </c>
      <c r="I8" s="26">
        <v>4.9908925318761383</v>
      </c>
      <c r="J8" s="26">
        <v>3000</v>
      </c>
      <c r="K8" s="26">
        <f>SUM(J8-H8)/H8*100</f>
        <v>9.2896174863387984</v>
      </c>
      <c r="L8" s="26">
        <f t="shared" ref="L8:L16" si="0">J8/12</f>
        <v>250</v>
      </c>
      <c r="M8" s="27">
        <f>J8-H8</f>
        <v>255</v>
      </c>
      <c r="N8" s="1"/>
    </row>
    <row r="9" spans="1:14" x14ac:dyDescent="0.25">
      <c r="A9" s="21" t="s">
        <v>11</v>
      </c>
      <c r="B9" s="26">
        <v>119</v>
      </c>
      <c r="C9" s="26">
        <v>117</v>
      </c>
      <c r="D9" s="26">
        <v>44000</v>
      </c>
      <c r="E9" s="26">
        <v>45000</v>
      </c>
      <c r="F9" s="26">
        <v>2.2222222222222219</v>
      </c>
      <c r="G9" s="26">
        <v>3750</v>
      </c>
      <c r="H9" s="26">
        <v>45900</v>
      </c>
      <c r="I9" s="26">
        <v>1.9607843137254899</v>
      </c>
      <c r="J9" s="26">
        <v>48500</v>
      </c>
      <c r="K9" s="26">
        <f t="shared" ref="K9:K16" si="1">SUM(J9-H9)/H9*100</f>
        <v>5.6644880174291936</v>
      </c>
      <c r="L9" s="26">
        <f t="shared" si="0"/>
        <v>4041.6666666666665</v>
      </c>
      <c r="M9" s="27">
        <f t="shared" ref="M9:M16" si="2">J9-H9</f>
        <v>2600</v>
      </c>
      <c r="N9" s="4"/>
    </row>
    <row r="10" spans="1:14" x14ac:dyDescent="0.25">
      <c r="A10" s="21" t="s">
        <v>12</v>
      </c>
      <c r="B10" s="26">
        <v>176</v>
      </c>
      <c r="C10" s="26">
        <v>175</v>
      </c>
      <c r="D10" s="26">
        <v>72455</v>
      </c>
      <c r="E10" s="26">
        <v>76000</v>
      </c>
      <c r="F10" s="26">
        <v>4.6644736842105274</v>
      </c>
      <c r="G10" s="26">
        <v>6333.333333333333</v>
      </c>
      <c r="H10" s="26">
        <v>78000</v>
      </c>
      <c r="I10" s="26">
        <v>2.5641025641025639</v>
      </c>
      <c r="J10" s="26">
        <v>79000</v>
      </c>
      <c r="K10" s="26">
        <f t="shared" si="1"/>
        <v>1.2820512820512819</v>
      </c>
      <c r="L10" s="26">
        <f t="shared" si="0"/>
        <v>6583.333333333333</v>
      </c>
      <c r="M10" s="27">
        <f t="shared" si="2"/>
        <v>1000</v>
      </c>
      <c r="N10" s="1"/>
    </row>
    <row r="11" spans="1:14" x14ac:dyDescent="0.25">
      <c r="A11" s="21" t="s">
        <v>13</v>
      </c>
      <c r="B11" s="26">
        <v>61</v>
      </c>
      <c r="C11" s="26">
        <v>65</v>
      </c>
      <c r="D11" s="26">
        <v>20000</v>
      </c>
      <c r="E11" s="26">
        <v>21000</v>
      </c>
      <c r="F11" s="26">
        <v>4.7619047619047619</v>
      </c>
      <c r="G11" s="26">
        <v>1750</v>
      </c>
      <c r="H11" s="26">
        <v>21800</v>
      </c>
      <c r="I11" s="26">
        <v>3.669724770642202</v>
      </c>
      <c r="J11" s="26">
        <v>23000</v>
      </c>
      <c r="K11" s="26">
        <f t="shared" si="1"/>
        <v>5.5045871559633035</v>
      </c>
      <c r="L11" s="26">
        <f t="shared" si="0"/>
        <v>1916.6666666666667</v>
      </c>
      <c r="M11" s="27">
        <f t="shared" si="2"/>
        <v>1200</v>
      </c>
      <c r="N11" s="5"/>
    </row>
    <row r="12" spans="1:14" x14ac:dyDescent="0.25">
      <c r="A12" s="21" t="s">
        <v>14</v>
      </c>
      <c r="B12" s="26">
        <v>130</v>
      </c>
      <c r="C12" s="26">
        <v>133</v>
      </c>
      <c r="D12" s="26">
        <v>54000</v>
      </c>
      <c r="E12" s="26">
        <v>56500</v>
      </c>
      <c r="F12" s="26">
        <v>4.4247787610619467</v>
      </c>
      <c r="G12" s="26">
        <v>4708.333333333333</v>
      </c>
      <c r="H12" s="26">
        <v>58500</v>
      </c>
      <c r="I12" s="26">
        <v>3.4188034188034191</v>
      </c>
      <c r="J12" s="26">
        <v>61000</v>
      </c>
      <c r="K12" s="26">
        <f t="shared" si="1"/>
        <v>4.2735042735042734</v>
      </c>
      <c r="L12" s="26">
        <f t="shared" si="0"/>
        <v>5083.333333333333</v>
      </c>
      <c r="M12" s="27">
        <f t="shared" si="2"/>
        <v>2500</v>
      </c>
      <c r="N12" s="5"/>
    </row>
    <row r="13" spans="1:14" x14ac:dyDescent="0.25">
      <c r="A13" s="21" t="s">
        <v>15</v>
      </c>
      <c r="B13" s="26">
        <v>14</v>
      </c>
      <c r="C13" s="26">
        <f>8+18</f>
        <v>26</v>
      </c>
      <c r="D13" s="26">
        <v>13500</v>
      </c>
      <c r="E13" s="26">
        <v>16000</v>
      </c>
      <c r="F13" s="26">
        <v>15.625</v>
      </c>
      <c r="G13" s="26">
        <v>1333.333333333333</v>
      </c>
      <c r="H13" s="26">
        <v>16500</v>
      </c>
      <c r="I13" s="26">
        <v>3.0303030303030298</v>
      </c>
      <c r="J13" s="26">
        <v>17000</v>
      </c>
      <c r="K13" s="26">
        <f t="shared" si="1"/>
        <v>3.0303030303030303</v>
      </c>
      <c r="L13" s="26">
        <f t="shared" si="0"/>
        <v>1416.6666666666667</v>
      </c>
      <c r="M13" s="27">
        <f t="shared" si="2"/>
        <v>500</v>
      </c>
      <c r="N13" s="5"/>
    </row>
    <row r="14" spans="1:14" x14ac:dyDescent="0.25">
      <c r="A14" s="21" t="s">
        <v>16</v>
      </c>
      <c r="B14" s="26">
        <v>20</v>
      </c>
      <c r="C14" s="26">
        <v>18</v>
      </c>
      <c r="D14" s="26">
        <v>7200</v>
      </c>
      <c r="E14" s="26">
        <v>7200</v>
      </c>
      <c r="F14" s="26">
        <v>0</v>
      </c>
      <c r="G14" s="26">
        <v>600</v>
      </c>
      <c r="H14" s="26">
        <v>7200</v>
      </c>
      <c r="I14" s="26">
        <v>0</v>
      </c>
      <c r="J14" s="26">
        <v>7416</v>
      </c>
      <c r="K14" s="26">
        <f t="shared" si="1"/>
        <v>3</v>
      </c>
      <c r="L14" s="26">
        <f t="shared" si="0"/>
        <v>618</v>
      </c>
      <c r="M14" s="27">
        <f t="shared" si="2"/>
        <v>216</v>
      </c>
      <c r="N14" s="5"/>
    </row>
    <row r="15" spans="1:14" x14ac:dyDescent="0.25">
      <c r="A15" s="21" t="s">
        <v>17</v>
      </c>
      <c r="B15" s="26">
        <v>50</v>
      </c>
      <c r="C15" s="26">
        <v>45</v>
      </c>
      <c r="D15" s="26">
        <v>19000</v>
      </c>
      <c r="E15" s="26">
        <v>19000</v>
      </c>
      <c r="F15" s="26">
        <v>0</v>
      </c>
      <c r="G15" s="26">
        <v>1583.333333333333</v>
      </c>
      <c r="H15" s="26">
        <v>19000</v>
      </c>
      <c r="I15" s="26">
        <v>0</v>
      </c>
      <c r="J15" s="26">
        <v>18000</v>
      </c>
      <c r="K15" s="26">
        <f t="shared" si="1"/>
        <v>-5.2631578947368416</v>
      </c>
      <c r="L15" s="26">
        <f t="shared" si="0"/>
        <v>1500</v>
      </c>
      <c r="M15" s="27">
        <f t="shared" si="2"/>
        <v>-1000</v>
      </c>
      <c r="N15" s="5"/>
    </row>
    <row r="16" spans="1:14" x14ac:dyDescent="0.25">
      <c r="A16" s="21" t="s">
        <v>18</v>
      </c>
      <c r="B16" s="26">
        <v>33</v>
      </c>
      <c r="C16" s="26">
        <v>33</v>
      </c>
      <c r="D16" s="26">
        <v>15000</v>
      </c>
      <c r="E16" s="26">
        <v>16000</v>
      </c>
      <c r="F16" s="26">
        <v>6.25</v>
      </c>
      <c r="G16" s="26">
        <v>1333.333333333333</v>
      </c>
      <c r="H16" s="26">
        <v>17000</v>
      </c>
      <c r="I16" s="26">
        <v>5.8823529411764701</v>
      </c>
      <c r="J16" s="26">
        <v>18500</v>
      </c>
      <c r="K16" s="26">
        <f t="shared" si="1"/>
        <v>8.8235294117647065</v>
      </c>
      <c r="L16" s="26">
        <f t="shared" si="0"/>
        <v>1541.6666666666667</v>
      </c>
      <c r="M16" s="27">
        <f t="shared" si="2"/>
        <v>1500</v>
      </c>
      <c r="N16" s="5"/>
    </row>
    <row r="17" spans="1:14" x14ac:dyDescent="0.25">
      <c r="A17" s="22" t="s">
        <v>19</v>
      </c>
      <c r="B17" s="26">
        <v>0</v>
      </c>
      <c r="C17" s="26"/>
      <c r="D17" s="26">
        <v>3700</v>
      </c>
      <c r="E17" s="26">
        <v>4200</v>
      </c>
      <c r="F17" s="26">
        <v>11.9047619047619</v>
      </c>
      <c r="G17" s="26">
        <v>350</v>
      </c>
      <c r="H17" s="26"/>
      <c r="I17" s="26"/>
      <c r="J17" s="26"/>
      <c r="K17" s="26"/>
      <c r="L17" s="26"/>
      <c r="M17" s="28"/>
      <c r="N17" s="5"/>
    </row>
    <row r="18" spans="1:14" x14ac:dyDescent="0.25">
      <c r="A18" s="10" t="s">
        <v>20</v>
      </c>
      <c r="B18" s="29">
        <f xml:space="preserve"> SUM(B8:B17)</f>
        <v>611</v>
      </c>
      <c r="C18" s="29">
        <f xml:space="preserve"> SUM(C8:C17)</f>
        <v>620</v>
      </c>
      <c r="D18" s="29">
        <f xml:space="preserve"> SUM(D8:D17)</f>
        <v>251339</v>
      </c>
      <c r="E18" s="29">
        <f xml:space="preserve"> SUM(E8:E17)</f>
        <v>263508</v>
      </c>
      <c r="F18" s="26">
        <v>4.6180761115412059</v>
      </c>
      <c r="G18" s="29">
        <v>21959</v>
      </c>
      <c r="H18" s="29">
        <v>266645</v>
      </c>
      <c r="I18" s="29"/>
      <c r="J18" s="29">
        <f xml:space="preserve"> SUM(J8:J17)</f>
        <v>275416</v>
      </c>
      <c r="K18" s="29"/>
      <c r="L18" s="29">
        <f xml:space="preserve"> SUM(L8:L17)</f>
        <v>22951.333333333336</v>
      </c>
      <c r="M18" s="30">
        <f xml:space="preserve"> SUM(M8:M17)</f>
        <v>8771</v>
      </c>
      <c r="N18" s="5"/>
    </row>
    <row r="19" spans="1:14" x14ac:dyDescent="0.25">
      <c r="A19" s="21" t="s">
        <v>21</v>
      </c>
      <c r="B19" s="31"/>
      <c r="C19" s="31">
        <f>7+99</f>
        <v>106</v>
      </c>
      <c r="D19" s="31">
        <v>1600</v>
      </c>
      <c r="E19" s="31">
        <v>1620</v>
      </c>
      <c r="F19" s="26">
        <v>1.2345679012345681</v>
      </c>
      <c r="G19" s="26">
        <v>145</v>
      </c>
      <c r="H19" s="26">
        <v>1740</v>
      </c>
      <c r="I19" s="26">
        <v>0</v>
      </c>
      <c r="J19" s="26">
        <v>1740</v>
      </c>
      <c r="K19" s="26"/>
      <c r="L19" s="26"/>
      <c r="M19" s="27">
        <f t="shared" ref="M19" si="3">J19-H19</f>
        <v>0</v>
      </c>
      <c r="N19" s="5"/>
    </row>
    <row r="20" spans="1:14" x14ac:dyDescent="0.25">
      <c r="A20" s="10" t="s">
        <v>22</v>
      </c>
      <c r="B20" s="29"/>
      <c r="C20" s="29">
        <f>SUM(C18+C19)</f>
        <v>726</v>
      </c>
      <c r="D20" s="29">
        <v>252939</v>
      </c>
      <c r="E20" s="29">
        <v>265128</v>
      </c>
      <c r="F20" s="26">
        <v>4.5974020095953652</v>
      </c>
      <c r="G20" s="32">
        <v>22094</v>
      </c>
      <c r="H20" s="32">
        <v>268265</v>
      </c>
      <c r="I20" s="29"/>
      <c r="J20" s="29">
        <f>SUM(J18:J19)</f>
        <v>277156</v>
      </c>
      <c r="K20" s="29"/>
      <c r="L20" s="26"/>
      <c r="M20" s="30">
        <f>SUM(M18:M19)</f>
        <v>8771</v>
      </c>
      <c r="N20" s="5"/>
    </row>
    <row r="21" spans="1:14" ht="15.75" thickBot="1" x14ac:dyDescent="0.3">
      <c r="A21" s="23"/>
      <c r="B21" s="33"/>
      <c r="C21" s="33"/>
      <c r="D21" s="33"/>
      <c r="E21" s="33"/>
      <c r="F21" s="33"/>
      <c r="G21" s="33"/>
      <c r="H21" s="33">
        <v>2426</v>
      </c>
      <c r="I21" s="33"/>
      <c r="J21" s="33">
        <f>J20-M1</f>
        <v>-2844</v>
      </c>
      <c r="K21" s="33"/>
      <c r="L21" s="33"/>
      <c r="M21" s="34"/>
      <c r="N21" s="5"/>
    </row>
    <row r="22" spans="1:14" x14ac:dyDescent="0.25">
      <c r="D22" t="s">
        <v>58</v>
      </c>
    </row>
    <row r="25" spans="1:14" x14ac:dyDescent="0.25">
      <c r="A25" t="s">
        <v>27</v>
      </c>
      <c r="D25" t="s">
        <v>28</v>
      </c>
      <c r="G25" t="s">
        <v>30</v>
      </c>
    </row>
    <row r="27" spans="1:14" x14ac:dyDescent="0.25">
      <c r="D27" t="s">
        <v>29</v>
      </c>
      <c r="G27" s="35">
        <v>116753.22</v>
      </c>
      <c r="H27" t="s">
        <v>31</v>
      </c>
      <c r="J27" t="s">
        <v>33</v>
      </c>
      <c r="K27" s="35">
        <v>53469</v>
      </c>
      <c r="L27" t="s">
        <v>34</v>
      </c>
    </row>
    <row r="28" spans="1:14" x14ac:dyDescent="0.25">
      <c r="D28" t="s">
        <v>32</v>
      </c>
      <c r="G28" s="35">
        <v>53419.59</v>
      </c>
    </row>
    <row r="29" spans="1:14" x14ac:dyDescent="0.25">
      <c r="D29" t="s">
        <v>35</v>
      </c>
      <c r="G29" s="35">
        <v>19254.84</v>
      </c>
    </row>
    <row r="30" spans="1:14" x14ac:dyDescent="0.25">
      <c r="D30" t="s">
        <v>36</v>
      </c>
      <c r="G30" s="36">
        <f>SUM(G27:G29)</f>
        <v>189427.65</v>
      </c>
    </row>
    <row r="33" spans="1:13" x14ac:dyDescent="0.25">
      <c r="A33" t="s">
        <v>37</v>
      </c>
      <c r="D33" t="s">
        <v>57</v>
      </c>
    </row>
    <row r="35" spans="1:13" x14ac:dyDescent="0.25">
      <c r="A35" t="s">
        <v>38</v>
      </c>
      <c r="D35" t="s">
        <v>39</v>
      </c>
    </row>
    <row r="37" spans="1:13" x14ac:dyDescent="0.25">
      <c r="A37" t="s">
        <v>40</v>
      </c>
      <c r="D37" t="s">
        <v>41</v>
      </c>
    </row>
    <row r="39" spans="1:13" x14ac:dyDescent="0.25">
      <c r="A39" t="s">
        <v>42</v>
      </c>
      <c r="D39" t="s">
        <v>55</v>
      </c>
    </row>
    <row r="41" spans="1:13" x14ac:dyDescent="0.25">
      <c r="A41" t="s">
        <v>43</v>
      </c>
      <c r="D41" t="s">
        <v>44</v>
      </c>
    </row>
    <row r="43" spans="1:13" x14ac:dyDescent="0.25">
      <c r="A43" t="s">
        <v>45</v>
      </c>
      <c r="D43" t="s">
        <v>46</v>
      </c>
    </row>
    <row r="44" spans="1:13" x14ac:dyDescent="0.25">
      <c r="D44" t="s">
        <v>56</v>
      </c>
    </row>
    <row r="46" spans="1:13" x14ac:dyDescent="0.25">
      <c r="A46" t="s">
        <v>47</v>
      </c>
      <c r="D46" t="s">
        <v>52</v>
      </c>
      <c r="G46" s="37" t="s">
        <v>53</v>
      </c>
      <c r="H46" s="38"/>
      <c r="I46" s="38">
        <v>1152</v>
      </c>
      <c r="J46" s="37"/>
      <c r="L46" s="1"/>
      <c r="M46" s="1"/>
    </row>
    <row r="47" spans="1:13" x14ac:dyDescent="0.25">
      <c r="G47" s="37" t="s">
        <v>54</v>
      </c>
      <c r="H47" s="38"/>
      <c r="I47" s="38"/>
      <c r="J47" s="37"/>
      <c r="L47" s="1"/>
      <c r="M47" s="1"/>
    </row>
    <row r="48" spans="1:13" x14ac:dyDescent="0.25">
      <c r="G48" s="37" t="s">
        <v>51</v>
      </c>
      <c r="H48" s="38">
        <v>250</v>
      </c>
      <c r="I48" s="38"/>
      <c r="J48" s="37"/>
      <c r="L48" s="1"/>
      <c r="M48" s="1"/>
    </row>
    <row r="49" spans="7:13" x14ac:dyDescent="0.25">
      <c r="G49" s="37" t="s">
        <v>51</v>
      </c>
      <c r="H49" s="38">
        <v>2250</v>
      </c>
      <c r="I49" s="38"/>
      <c r="J49" s="37"/>
      <c r="L49" s="1"/>
      <c r="M49" s="1"/>
    </row>
    <row r="50" spans="7:13" x14ac:dyDescent="0.25">
      <c r="G50" s="37" t="s">
        <v>49</v>
      </c>
      <c r="H50" s="38">
        <v>144.74</v>
      </c>
      <c r="I50" s="38"/>
      <c r="J50" s="37" t="s">
        <v>48</v>
      </c>
      <c r="L50" s="1"/>
      <c r="M50" s="1"/>
    </row>
    <row r="51" spans="7:13" x14ac:dyDescent="0.25">
      <c r="G51" s="37" t="s">
        <v>50</v>
      </c>
      <c r="H51" s="38">
        <v>150</v>
      </c>
      <c r="I51" s="38"/>
      <c r="J51" s="37"/>
      <c r="L51" s="1"/>
      <c r="M51" s="1"/>
    </row>
    <row r="52" spans="7:13" x14ac:dyDescent="0.25">
      <c r="G52" s="37"/>
      <c r="H52" s="38">
        <f>SUM(H48:H51)</f>
        <v>2794.74</v>
      </c>
      <c r="I52" s="38">
        <v>2794.74</v>
      </c>
      <c r="J52" s="37"/>
      <c r="L52" s="1"/>
      <c r="M52" s="1"/>
    </row>
    <row r="53" spans="7:13" x14ac:dyDescent="0.25">
      <c r="G53" s="37"/>
      <c r="H53" s="38"/>
      <c r="I53" s="38">
        <f>I46-I52</f>
        <v>-1642.7399999999998</v>
      </c>
      <c r="J53" s="37"/>
      <c r="L53" s="1"/>
      <c r="M53" s="1"/>
    </row>
  </sheetData>
  <mergeCells count="2">
    <mergeCell ref="D4:E4"/>
    <mergeCell ref="B4:C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Andrews</dc:creator>
  <cp:lastModifiedBy>Andrew Prout</cp:lastModifiedBy>
  <cp:lastPrinted>2016-09-05T09:42:44Z</cp:lastPrinted>
  <dcterms:created xsi:type="dcterms:W3CDTF">2016-02-23T23:13:49Z</dcterms:created>
  <dcterms:modified xsi:type="dcterms:W3CDTF">2016-10-05T06:46:33Z</dcterms:modified>
</cp:coreProperties>
</file>